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drawings/drawing5.xml" ContentType="application/vnd.openxmlformats-officedocument.drawingml.chartshapes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usdot-my.sharepoint.com/personal/felicity_shanahan_ad_dot_gov/Documents/HomeDriveData/FTA Drug &amp; Alcohol/Website/Random Charts/"/>
    </mc:Choice>
  </mc:AlternateContent>
  <xr:revisionPtr revIDLastSave="0" documentId="8_{3B7FCF3A-61A9-4DC0-8949-5988684670A7}" xr6:coauthVersionLast="47" xr6:coauthVersionMax="47" xr10:uidLastSave="{00000000-0000-0000-0000-000000000000}"/>
  <bookViews>
    <workbookView xWindow="28680" yWindow="630" windowWidth="29040" windowHeight="15720" tabRatio="735" xr2:uid="{00000000-000D-0000-FFFF-FFFF00000000}"/>
  </bookViews>
  <sheets>
    <sheet name="RandomData" sheetId="4" r:id="rId1"/>
    <sheet name="Spread Chart - Year" sheetId="9" r:id="rId2"/>
    <sheet name="Spread Charts - Days and Hours" sheetId="3" r:id="rId3"/>
    <sheet name="Immediacy Chart" sheetId="7" r:id="rId4"/>
  </sheets>
  <externalReferences>
    <externalReference r:id="rId5"/>
    <externalReference r:id="rId6"/>
    <externalReference r:id="rId7"/>
    <externalReference r:id="rId8"/>
    <externalReference r:id="rId9"/>
  </externalReferences>
  <definedNames>
    <definedName name="Chart">[1]Selected_Randoms!$A$1:$R$11</definedName>
    <definedName name="Chart1">[2]Selected_Randoms!$A$1:$S$19</definedName>
    <definedName name="fsgvsv">[3]Selected_Randoms!$A$1:$R$19</definedName>
    <definedName name="Immediacy">OFFSET(RandomData!$H$1,1,0,COUNT(RandomData!$H:$H),1)</definedName>
    <definedName name="LobbyTime">OFFSET(RandomData!$I$1,1,0,COUNT(RandomData!$I:$I),1)</definedName>
    <definedName name="_xlnm.Print_Area" localSheetId="0">RandomData!$A$1:$J$29</definedName>
    <definedName name="_xlnm.Print_Titles" localSheetId="0">RandomData!$1:$1</definedName>
    <definedName name="Randoms">[4]Selected_Randoms!$A$1:$R$10</definedName>
    <definedName name="Selected_Random">[5]Selected_Randoms!$A$1:$R$13</definedName>
    <definedName name="Selected_Randoms">#REF!</definedName>
    <definedName name="TestDate">OFFSET(RandomData!$C$1,1,0,COUNT(RandomData!$C:$C),1)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4" l="1" a="1"/>
  <c r="A3" i="4" s="1"/>
  <c r="A4" i="4" a="1"/>
  <c r="A4" i="4" s="1"/>
  <c r="A5" i="4" a="1"/>
  <c r="A5" i="4" s="1"/>
  <c r="A6" i="4" a="1"/>
  <c r="A6" i="4" s="1"/>
  <c r="A7" i="4" a="1"/>
  <c r="A7" i="4" s="1"/>
  <c r="A8" i="4" a="1"/>
  <c r="A8" i="4" s="1"/>
  <c r="A9" i="4" a="1"/>
  <c r="A9" i="4" s="1"/>
  <c r="A10" i="4" a="1"/>
  <c r="A10" i="4" s="1"/>
  <c r="A11" i="4" a="1"/>
  <c r="A11" i="4"/>
  <c r="A12" i="4" a="1"/>
  <c r="A12" i="4"/>
  <c r="A13" i="4" a="1"/>
  <c r="A13" i="4" s="1"/>
  <c r="A14" i="4" a="1"/>
  <c r="A14" i="4" s="1"/>
  <c r="A15" i="4" a="1"/>
  <c r="A15" i="4" s="1"/>
  <c r="A16" i="4" a="1"/>
  <c r="A16" i="4"/>
  <c r="A17" i="4" a="1"/>
  <c r="A17" i="4" s="1"/>
  <c r="A18" i="4" a="1"/>
  <c r="A18" i="4"/>
  <c r="A19" i="4" a="1"/>
  <c r="A19" i="4" s="1"/>
  <c r="A20" i="4" a="1"/>
  <c r="A20" i="4" s="1"/>
  <c r="A21" i="4" a="1"/>
  <c r="A21" i="4" s="1"/>
  <c r="A22" i="4" a="1"/>
  <c r="A22" i="4" s="1"/>
  <c r="A23" i="4" a="1"/>
  <c r="A23" i="4" s="1"/>
  <c r="A24" i="4" a="1"/>
  <c r="A24" i="4" s="1"/>
  <c r="A25" i="4" a="1"/>
  <c r="A25" i="4"/>
  <c r="A26" i="4" a="1"/>
  <c r="A26" i="4" s="1"/>
  <c r="A27" i="4" a="1"/>
  <c r="A27" i="4"/>
  <c r="A28" i="4" a="1"/>
  <c r="A28" i="4"/>
  <c r="A29" i="4" a="1"/>
  <c r="A29" i="4" s="1"/>
  <c r="A2" i="4" a="1"/>
  <c r="A2" i="4" s="1"/>
  <c r="J29" i="4"/>
  <c r="I29" i="4"/>
  <c r="H29" i="4"/>
  <c r="J28" i="4"/>
  <c r="I28" i="4"/>
  <c r="H28" i="4"/>
  <c r="J2" i="4"/>
  <c r="J3" i="4"/>
  <c r="J4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H27" i="4"/>
  <c r="I27" i="4"/>
  <c r="B2" i="4"/>
  <c r="B3" i="4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I2" i="4"/>
  <c r="I22" i="4"/>
  <c r="I20" i="4"/>
  <c r="H20" i="4"/>
  <c r="H21" i="4"/>
  <c r="I21" i="4"/>
  <c r="H22" i="4"/>
  <c r="H23" i="4"/>
  <c r="I23" i="4"/>
  <c r="H24" i="4"/>
  <c r="I24" i="4"/>
  <c r="H25" i="4"/>
  <c r="I25" i="4"/>
  <c r="H26" i="4"/>
  <c r="I26" i="4"/>
  <c r="I16" i="4" l="1"/>
  <c r="I17" i="4"/>
  <c r="I18" i="4"/>
  <c r="I19" i="4"/>
  <c r="I15" i="4"/>
  <c r="I14" i="4"/>
  <c r="H3" i="4" l="1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" i="4"/>
  <c r="I3" i="4" l="1"/>
  <c r="I4" i="4"/>
  <c r="I5" i="4"/>
  <c r="I6" i="4"/>
  <c r="I7" i="4"/>
  <c r="I8" i="4"/>
  <c r="I9" i="4"/>
  <c r="I10" i="4"/>
  <c r="I11" i="4"/>
  <c r="I12" i="4"/>
  <c r="I13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<sst xmlns="http://schemas.openxmlformats.org/spreadsheetml/2006/main" count="22" uniqueCount="18">
  <si>
    <t>Notes</t>
  </si>
  <si>
    <t>Weekday</t>
  </si>
  <si>
    <t>Immediacy</t>
  </si>
  <si>
    <t>LobbyTime</t>
  </si>
  <si>
    <t>Result Date</t>
  </si>
  <si>
    <t>Time_Drug Test</t>
  </si>
  <si>
    <t>Specimen bottles labeled on form</t>
  </si>
  <si>
    <t>dBa</t>
  </si>
  <si>
    <t>Temp not checked</t>
  </si>
  <si>
    <t>Enter Date of Test</t>
  </si>
  <si>
    <t>Time of Arrival (if known)</t>
  </si>
  <si>
    <t>Time_Alcohol Test (if tested)</t>
  </si>
  <si>
    <t>Enter Time of Notification (if known)</t>
  </si>
  <si>
    <t>Drug before alcohol (dBa)</t>
  </si>
  <si>
    <t>Traffic delay</t>
  </si>
  <si>
    <t>Ok</t>
  </si>
  <si>
    <t>Test</t>
  </si>
  <si>
    <t>Selection 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</si>
</sst>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mm/dd/yy;@"/>
  </numFmts>
  <fonts count="6" x14ac:knownFonts="1">
    <font>
      <sz val="10"/>
      <name val="MS Sans Serif"/>
    </font>
    <font>
      <sz val="10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sz val="12"/>
      <name val="MS Sans Serif"/>
      <family val="2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14">
    <xf numFmtId="0" fontId="0" fillId="0" borderId="0" xfId="0"/>
    <xf numFmtId="0" fontId="4" fillId="0" borderId="0" xfId="0" applyFont="1"/>
    <xf numFmtId="20" fontId="4" fillId="0" borderId="0" xfId="0" applyNumberFormat="1" applyFont="1"/>
    <xf numFmtId="164" fontId="4" fillId="0" borderId="0" xfId="0" applyNumberFormat="1" applyFont="1"/>
    <xf numFmtId="164" fontId="5" fillId="0" borderId="0" xfId="1" applyNumberFormat="1" applyFont="1" applyAlignment="1">
      <alignment horizontal="center"/>
    </xf>
    <xf numFmtId="0" fontId="5" fillId="0" borderId="0" xfId="1" applyFont="1" applyAlignment="1">
      <alignment horizontal="center"/>
    </xf>
    <xf numFmtId="14" fontId="5" fillId="0" borderId="0" xfId="1" applyNumberFormat="1" applyFont="1"/>
    <xf numFmtId="0" fontId="5" fillId="0" borderId="0" xfId="1" applyFont="1"/>
    <xf numFmtId="165" fontId="5" fillId="0" borderId="0" xfId="1" applyNumberFormat="1" applyFont="1" applyAlignment="1">
      <alignment horizontal="center"/>
    </xf>
    <xf numFmtId="0" fontId="5" fillId="0" borderId="0" xfId="1" applyFont="1" applyAlignment="1">
      <alignment horizontal="left"/>
    </xf>
    <xf numFmtId="165" fontId="2" fillId="0" borderId="0" xfId="1" applyNumberFormat="1" applyFont="1" applyAlignment="1">
      <alignment horizontal="center" wrapText="1"/>
    </xf>
    <xf numFmtId="0" fontId="2" fillId="0" borderId="0" xfId="1" applyFont="1" applyAlignment="1">
      <alignment horizontal="center" wrapText="1"/>
    </xf>
    <xf numFmtId="0" fontId="3" fillId="0" borderId="0" xfId="1" applyFont="1" applyAlignment="1">
      <alignment horizontal="center" wrapText="1"/>
    </xf>
    <xf numFmtId="165" fontId="4" fillId="0" borderId="0" xfId="0" applyNumberFormat="1" applyFont="1"/>
  </cellXfs>
  <cellStyles count="2">
    <cellStyle name="Normal" xfId="0" builtinId="0"/>
    <cellStyle name="Normal_OctoberAuditrandomselections-jhl" xfId="1" xr:uid="{00000000-0005-0000-0000-000001000000}"/>
  </cellStyles>
  <dxfs count="14">
    <dxf>
      <fill>
        <patternFill>
          <bgColor theme="9" tint="-0.2499465926084170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6" formatCode="m/d/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h:mm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h:mm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5" formatCode="mm/dd/yy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/>
        <vertAlign val="baseline"/>
        <sz val="12"/>
        <color auto="1"/>
        <name val="Arial"/>
        <family val="2"/>
        <scheme val="none"/>
      </font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sheetMetadata" Target="metadata.xml"/><Relationship Id="rId3" Type="http://schemas.openxmlformats.org/officeDocument/2006/relationships/chartsheet" Target="chartsheets/sheet2.xml"/><Relationship Id="rId7" Type="http://schemas.openxmlformats.org/officeDocument/2006/relationships/externalLink" Target="externalLinks/externalLink3.xml"/><Relationship Id="rId12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1.xml"/><Relationship Id="rId10" Type="http://schemas.openxmlformats.org/officeDocument/2006/relationships/theme" Target="theme/theme1.xml"/><Relationship Id="rId4" Type="http://schemas.openxmlformats.org/officeDocument/2006/relationships/chartsheet" Target="chartsheets/sheet3.xml"/><Relationship Id="rId9" Type="http://schemas.openxmlformats.org/officeDocument/2006/relationships/externalLink" Target="externalLinks/externalLink5.xml"/><Relationship Id="rId14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1"/>
              <a:t>Random Testing: Spread</a:t>
            </a:r>
            <a:r>
              <a:rPr lang="en-US" sz="1200" b="1" baseline="0"/>
              <a:t> Throughout the Year</a:t>
            </a:r>
            <a:endParaRPr lang="en-US" sz="1200" b="1"/>
          </a:p>
        </c:rich>
      </c:tx>
      <c:layout>
        <c:manualLayout>
          <c:xMode val="edge"/>
          <c:yMode val="edge"/>
          <c:x val="0.31945719588789245"/>
          <c:y val="4.220927511451392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974091171832367"/>
          <c:y val="0.11788641285254073"/>
          <c:w val="0.86038894430985791"/>
          <c:h val="0.73577381814861675"/>
        </c:manualLayout>
      </c:layout>
      <c:scatterChart>
        <c:scatterStyle val="lineMarker"/>
        <c:varyColors val="0"/>
        <c:ser>
          <c:idx val="0"/>
          <c:order val="0"/>
          <c:tx>
            <c:v>Date Spread</c:v>
          </c:tx>
          <c:spPr>
            <a:ln w="28575">
              <a:noFill/>
            </a:ln>
          </c:spPr>
          <c:marker>
            <c:symbol val="diamond"/>
            <c:size val="6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trendline>
            <c:spPr>
              <a:ln>
                <a:noFill/>
              </a:ln>
            </c:spPr>
            <c:trendlineType val="linear"/>
            <c:dispRSqr val="0"/>
            <c:dispEq val="0"/>
          </c:trendline>
          <c:yVal>
            <c:numRef>
              <c:f>RandomData!$C$2:$C$29</c:f>
              <c:numCache>
                <c:formatCode>mm/dd/yy;@</c:formatCode>
                <c:ptCount val="28"/>
                <c:pt idx="0">
                  <c:v>45661</c:v>
                </c:pt>
                <c:pt idx="1">
                  <c:v>45668</c:v>
                </c:pt>
                <c:pt idx="2">
                  <c:v>45686</c:v>
                </c:pt>
                <c:pt idx="3">
                  <c:v>45697</c:v>
                </c:pt>
                <c:pt idx="4">
                  <c:v>45713</c:v>
                </c:pt>
                <c:pt idx="5">
                  <c:v>45726</c:v>
                </c:pt>
                <c:pt idx="6">
                  <c:v>45747</c:v>
                </c:pt>
                <c:pt idx="7">
                  <c:v>45765</c:v>
                </c:pt>
                <c:pt idx="8">
                  <c:v>45768</c:v>
                </c:pt>
                <c:pt idx="9">
                  <c:v>45780</c:v>
                </c:pt>
                <c:pt idx="10">
                  <c:v>45805</c:v>
                </c:pt>
                <c:pt idx="11">
                  <c:v>45815</c:v>
                </c:pt>
                <c:pt idx="12">
                  <c:v>45817</c:v>
                </c:pt>
                <c:pt idx="13">
                  <c:v>45827</c:v>
                </c:pt>
                <c:pt idx="14">
                  <c:v>45838</c:v>
                </c:pt>
                <c:pt idx="15">
                  <c:v>45862</c:v>
                </c:pt>
                <c:pt idx="16">
                  <c:v>45879</c:v>
                </c:pt>
                <c:pt idx="17">
                  <c:v>45889</c:v>
                </c:pt>
                <c:pt idx="18">
                  <c:v>45900</c:v>
                </c:pt>
                <c:pt idx="19">
                  <c:v>45917</c:v>
                </c:pt>
                <c:pt idx="20">
                  <c:v>45926</c:v>
                </c:pt>
                <c:pt idx="21">
                  <c:v>45929</c:v>
                </c:pt>
                <c:pt idx="22">
                  <c:v>45953</c:v>
                </c:pt>
                <c:pt idx="23">
                  <c:v>45967</c:v>
                </c:pt>
                <c:pt idx="24">
                  <c:v>45975</c:v>
                </c:pt>
                <c:pt idx="25">
                  <c:v>45992</c:v>
                </c:pt>
                <c:pt idx="26">
                  <c:v>46003</c:v>
                </c:pt>
                <c:pt idx="27">
                  <c:v>46015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4F8-5841-A895-857B624F6A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4852448"/>
        <c:axId val="314849704"/>
      </c:scatterChart>
      <c:valAx>
        <c:axId val="3148524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Cumulative Random Tests</a:t>
                </a:r>
              </a:p>
            </c:rich>
          </c:tx>
          <c:layout>
            <c:manualLayout>
              <c:xMode val="edge"/>
              <c:yMode val="edge"/>
              <c:x val="0.41106309773594085"/>
              <c:y val="0.9317970141130118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cross"/>
        <c:min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14849704"/>
        <c:crosses val="autoZero"/>
        <c:crossBetween val="midCat"/>
      </c:valAx>
      <c:valAx>
        <c:axId val="314849704"/>
        <c:scaling>
          <c:orientation val="minMax"/>
          <c:min val="45658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Date of Collection</a:t>
                </a:r>
              </a:p>
            </c:rich>
          </c:tx>
          <c:layout>
            <c:manualLayout>
              <c:xMode val="edge"/>
              <c:yMode val="edge"/>
              <c:x val="1.818183085680028E-2"/>
              <c:y val="0.36788691240850191"/>
            </c:manualLayout>
          </c:layout>
          <c:overlay val="0"/>
          <c:spPr>
            <a:noFill/>
            <a:ln w="25400">
              <a:noFill/>
            </a:ln>
          </c:spPr>
        </c:title>
        <c:numFmt formatCode="mmm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14852448"/>
        <c:crosses val="autoZero"/>
        <c:crossBetween val="midCat"/>
        <c:majorUnit val="9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2987012987012988E-2"/>
          <c:y val="9.8619329388560228E-3"/>
          <c:w val="0.96753246753246758"/>
          <c:h val="0.98027613412228776"/>
        </c:manualLayout>
      </c:layout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4852056"/>
        <c:axId val="314847352"/>
      </c:barChart>
      <c:catAx>
        <c:axId val="31485205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314847352"/>
        <c:crosses val="autoZero"/>
        <c:auto val="0"/>
        <c:lblAlgn val="ctr"/>
        <c:lblOffset val="100"/>
        <c:tickMarkSkip val="1"/>
        <c:noMultiLvlLbl val="0"/>
      </c:catAx>
      <c:valAx>
        <c:axId val="31484735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314852056"/>
        <c:crosses val="autoZero"/>
        <c:crossBetween val="between"/>
      </c:valAx>
      <c:spPr>
        <a:solidFill>
          <a:srgbClr val="E3E3E3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948051948051948"/>
          <c:y val="0.5"/>
          <c:w val="0"/>
          <c:h val="9.8619329388560726E-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 marL="0" marR="0" lvl="0" indent="0" algn="ctr" defTabSz="914400" rtl="0" eaLnBrk="1" fontAlgn="auto" latinLnBrk="0" hangingPunct="1">
        <a:lnSpc>
          <a:spcPct val="100000"/>
        </a:lnSpc>
        <a:spcBef>
          <a:spcPts val="0"/>
        </a:spcBef>
        <a:spcAft>
          <a:spcPts val="0"/>
        </a:spcAft>
        <a:buClrTx/>
        <a:buSzTx/>
        <a:buFontTx/>
        <a:buNone/>
        <a:tabLst/>
        <a:defRPr sz="1200" b="1" i="0" u="none" strike="noStrike" kern="1200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1"/>
              <a:t>Random Testing: Spread</a:t>
            </a:r>
            <a:r>
              <a:rPr lang="en-US" sz="1200" b="1" baseline="0"/>
              <a:t> Across Days of SS Duty</a:t>
            </a:r>
            <a:endParaRPr lang="en-US" sz="1200" b="1"/>
          </a:p>
        </c:rich>
      </c:tx>
      <c:layout>
        <c:manualLayout>
          <c:xMode val="edge"/>
          <c:yMode val="edge"/>
          <c:x val="0.27544638435859969"/>
          <c:y val="4.220922166899055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775809873268398"/>
          <c:y val="0.11788641285254073"/>
          <c:w val="0.84237176974114569"/>
          <c:h val="0.73577381814861675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6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trendline>
            <c:spPr>
              <a:ln>
                <a:noFill/>
              </a:ln>
            </c:spPr>
            <c:trendlineType val="linear"/>
            <c:dispRSqr val="0"/>
            <c:dispEq val="0"/>
          </c:trendline>
          <c:yVal>
            <c:numRef>
              <c:f>RandomData!$J$2:$J$29</c:f>
              <c:numCache>
                <c:formatCode>General</c:formatCode>
                <c:ptCount val="28"/>
                <c:pt idx="0">
                  <c:v>7</c:v>
                </c:pt>
                <c:pt idx="1">
                  <c:v>7</c:v>
                </c:pt>
                <c:pt idx="2">
                  <c:v>4</c:v>
                </c:pt>
                <c:pt idx="3">
                  <c:v>1</c:v>
                </c:pt>
                <c:pt idx="4">
                  <c:v>3</c:v>
                </c:pt>
                <c:pt idx="5">
                  <c:v>2</c:v>
                </c:pt>
                <c:pt idx="6">
                  <c:v>2</c:v>
                </c:pt>
                <c:pt idx="7">
                  <c:v>6</c:v>
                </c:pt>
                <c:pt idx="8">
                  <c:v>2</c:v>
                </c:pt>
                <c:pt idx="9">
                  <c:v>7</c:v>
                </c:pt>
                <c:pt idx="10">
                  <c:v>4</c:v>
                </c:pt>
                <c:pt idx="11">
                  <c:v>7</c:v>
                </c:pt>
                <c:pt idx="12">
                  <c:v>2</c:v>
                </c:pt>
                <c:pt idx="13">
                  <c:v>5</c:v>
                </c:pt>
                <c:pt idx="14">
                  <c:v>2</c:v>
                </c:pt>
                <c:pt idx="15">
                  <c:v>5</c:v>
                </c:pt>
                <c:pt idx="16">
                  <c:v>1</c:v>
                </c:pt>
                <c:pt idx="17">
                  <c:v>4</c:v>
                </c:pt>
                <c:pt idx="18">
                  <c:v>1</c:v>
                </c:pt>
                <c:pt idx="19">
                  <c:v>4</c:v>
                </c:pt>
                <c:pt idx="20">
                  <c:v>6</c:v>
                </c:pt>
                <c:pt idx="21">
                  <c:v>2</c:v>
                </c:pt>
                <c:pt idx="22">
                  <c:v>5</c:v>
                </c:pt>
                <c:pt idx="23">
                  <c:v>5</c:v>
                </c:pt>
                <c:pt idx="24">
                  <c:v>6</c:v>
                </c:pt>
                <c:pt idx="25">
                  <c:v>2</c:v>
                </c:pt>
                <c:pt idx="26">
                  <c:v>6</c:v>
                </c:pt>
                <c:pt idx="27">
                  <c:v>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689-7741-8FA8-1A006F9F85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4852448"/>
        <c:axId val="314849704"/>
      </c:scatterChart>
      <c:valAx>
        <c:axId val="314852448"/>
        <c:scaling>
          <c:orientation val="minMax"/>
        </c:scaling>
        <c:delete val="0"/>
        <c:axPos val="b"/>
        <c:numFmt formatCode="General" sourceLinked="0"/>
        <c:majorTickMark val="cross"/>
        <c:min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14849704"/>
        <c:crosses val="autoZero"/>
        <c:crossBetween val="midCat"/>
      </c:valAx>
      <c:valAx>
        <c:axId val="314849704"/>
        <c:scaling>
          <c:orientation val="minMax"/>
          <c:max val="7"/>
          <c:min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Day</a:t>
                </a:r>
                <a:r>
                  <a:rPr lang="en-US" baseline="0"/>
                  <a:t> </a:t>
                </a:r>
                <a:r>
                  <a:rPr lang="en-US"/>
                  <a:t>of Collection</a:t>
                </a:r>
              </a:p>
            </c:rich>
          </c:tx>
          <c:layout>
            <c:manualLayout>
              <c:xMode val="edge"/>
              <c:yMode val="edge"/>
              <c:x val="1.818183085680028E-2"/>
              <c:y val="0.36788691240850191"/>
            </c:manualLayout>
          </c:layout>
          <c:overlay val="0"/>
          <c:spPr>
            <a:noFill/>
            <a:ln w="25400">
              <a:noFill/>
            </a:ln>
          </c:spPr>
        </c:title>
        <c:numFmt formatCode="ddd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14852448"/>
        <c:crosses val="autoZero"/>
        <c:crossBetween val="midCat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022" r="0.75000000000000022" t="1" header="0.5" footer="0.5"/>
    <c:pageSetup orientation="landscape" horizontalDpi="36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Random Testing: Spread Across Hours of SS</a:t>
            </a:r>
            <a:r>
              <a:rPr lang="en-US" baseline="0"/>
              <a:t> Duty</a:t>
            </a:r>
            <a:endParaRPr lang="en-US"/>
          </a:p>
        </c:rich>
      </c:tx>
      <c:layout>
        <c:manualLayout>
          <c:xMode val="edge"/>
          <c:yMode val="edge"/>
          <c:x val="0.24436089213539214"/>
          <c:y val="4.57450209925599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7649516062723129E-2"/>
          <c:y val="0.12195146157159389"/>
          <c:w val="0.86188690795011091"/>
          <c:h val="0.72561119635098392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yVal>
            <c:numRef>
              <c:f>RandomData!$G$2:$G$29</c:f>
              <c:numCache>
                <c:formatCode>h:mm;@</c:formatCode>
                <c:ptCount val="28"/>
                <c:pt idx="0">
                  <c:v>0.67152777777777772</c:v>
                </c:pt>
                <c:pt idx="1">
                  <c:v>0.49166666666666664</c:v>
                </c:pt>
                <c:pt idx="2">
                  <c:v>0.72986111111111096</c:v>
                </c:pt>
                <c:pt idx="3">
                  <c:v>0.61458333333333326</c:v>
                </c:pt>
                <c:pt idx="4">
                  <c:v>0.53819444444444453</c:v>
                </c:pt>
                <c:pt idx="5">
                  <c:v>0.45277777777777778</c:v>
                </c:pt>
                <c:pt idx="6">
                  <c:v>0.52361111111111114</c:v>
                </c:pt>
                <c:pt idx="7">
                  <c:v>0.49652777777777773</c:v>
                </c:pt>
                <c:pt idx="8">
                  <c:v>0.2895833333333333</c:v>
                </c:pt>
                <c:pt idx="9">
                  <c:v>0.92708333333333337</c:v>
                </c:pt>
                <c:pt idx="10">
                  <c:v>0.64305555555555549</c:v>
                </c:pt>
                <c:pt idx="11">
                  <c:v>0.43680555555555556</c:v>
                </c:pt>
                <c:pt idx="12">
                  <c:v>0.89513888888888893</c:v>
                </c:pt>
                <c:pt idx="13">
                  <c:v>0.44027777777777782</c:v>
                </c:pt>
                <c:pt idx="14">
                  <c:v>0.52847343114300294</c:v>
                </c:pt>
                <c:pt idx="15">
                  <c:v>0.37877327361984098</c:v>
                </c:pt>
                <c:pt idx="16">
                  <c:v>0.8588372510575677</c:v>
                </c:pt>
                <c:pt idx="17">
                  <c:v>0.84439556141874106</c:v>
                </c:pt>
                <c:pt idx="18">
                  <c:v>2.6481481481481481E-2</c:v>
                </c:pt>
                <c:pt idx="19">
                  <c:v>0.9550924918675584</c:v>
                </c:pt>
                <c:pt idx="20">
                  <c:v>0.72222222222222221</c:v>
                </c:pt>
                <c:pt idx="21">
                  <c:v>0.89128820960710997</c:v>
                </c:pt>
                <c:pt idx="22">
                  <c:v>0.77416034119337873</c:v>
                </c:pt>
                <c:pt idx="23">
                  <c:v>0.46934697413305648</c:v>
                </c:pt>
                <c:pt idx="24">
                  <c:v>0.75279734648939867</c:v>
                </c:pt>
                <c:pt idx="25">
                  <c:v>0.64027777777777772</c:v>
                </c:pt>
                <c:pt idx="26">
                  <c:v>0.41666666666666702</c:v>
                </c:pt>
                <c:pt idx="27">
                  <c:v>0.625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720-D24C-AE5C-B235EB1BD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4847744"/>
        <c:axId val="314848920"/>
      </c:scatterChart>
      <c:valAx>
        <c:axId val="314847744"/>
        <c:scaling>
          <c:orientation val="minMax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Cumulative Random Tests</a:t>
                </a:r>
              </a:p>
            </c:rich>
          </c:tx>
          <c:layout>
            <c:manualLayout>
              <c:xMode val="edge"/>
              <c:yMode val="edge"/>
              <c:x val="0.3850736761062325"/>
              <c:y val="0.9252892014872556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14848920"/>
        <c:crosses val="autoZero"/>
        <c:crossBetween val="midCat"/>
        <c:minorUnit val="0.125"/>
      </c:valAx>
      <c:valAx>
        <c:axId val="314848920"/>
        <c:scaling>
          <c:orientation val="minMax"/>
          <c:max val="1.02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[$-409]h:mm\ AM/PM;@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14847744"/>
        <c:crosses val="autoZero"/>
        <c:crossBetween val="midCat"/>
        <c:majorUnit val="8.333500000000002E-2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>
      <c:oddHeader>&amp;A</c:oddHeader>
      <c:oddFooter>Page &amp;P</c:oddFooter>
    </c:headerFooter>
    <c:pageMargins b="0.75" l="0.7" r="0.7" t="0.75" header="0.3" footer="0.3"/>
    <c:pageSetup orientation="landscape" horizontalDpi="360" verticalDpi="12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2987012987012988E-2"/>
          <c:y val="9.8619329388560228E-3"/>
          <c:w val="0.96753246753246758"/>
          <c:h val="0.98027613412228776"/>
        </c:manualLayout>
      </c:layout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4845392"/>
        <c:axId val="314982816"/>
      </c:barChart>
      <c:catAx>
        <c:axId val="31484539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14982816"/>
        <c:crosses val="autoZero"/>
        <c:auto val="0"/>
        <c:lblAlgn val="ctr"/>
        <c:lblOffset val="100"/>
        <c:tickMarkSkip val="1"/>
        <c:noMultiLvlLbl val="0"/>
      </c:catAx>
      <c:valAx>
        <c:axId val="31498281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14845392"/>
        <c:crosses val="autoZero"/>
        <c:crossBetween val="between"/>
      </c:valAx>
      <c:spPr>
        <a:solidFill>
          <a:srgbClr val="E3E3E3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948051948051948"/>
          <c:y val="0.5"/>
          <c:w val="0"/>
          <c:h val="9.8619329388560726E-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Random Testing: Travel Time to Collection Site</a:t>
            </a:r>
          </a:p>
        </c:rich>
      </c:tx>
      <c:layout>
        <c:manualLayout>
          <c:xMode val="edge"/>
          <c:yMode val="edge"/>
          <c:x val="0.26936667715214424"/>
          <c:y val="5.494633215376824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022590656372759"/>
          <c:y val="0.13356766256590516"/>
          <c:w val="0.8751671376565846"/>
          <c:h val="0.74165202108963091"/>
        </c:manualLayout>
      </c:layout>
      <c:barChart>
        <c:barDir val="col"/>
        <c:grouping val="clustered"/>
        <c:varyColors val="0"/>
        <c:ser>
          <c:idx val="0"/>
          <c:order val="0"/>
          <c:tx>
            <c:v>Immediacy</c:v>
          </c:tx>
          <c:spPr>
            <a:solidFill>
              <a:schemeClr val="accent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trendline>
            <c:trendlineType val="linear"/>
            <c:dispRSqr val="0"/>
            <c:dispEq val="0"/>
          </c:trendline>
          <c:val>
            <c:numRef>
              <c:f>RandomData!$H$2:$H$29</c:f>
              <c:numCache>
                <c:formatCode>h:mm;@</c:formatCode>
                <c:ptCount val="28"/>
                <c:pt idx="0">
                  <c:v>4.4444444444444398E-2</c:v>
                </c:pt>
                <c:pt idx="1">
                  <c:v>3.3333333333333326E-2</c:v>
                </c:pt>
                <c:pt idx="2">
                  <c:v>1.4583333333333282E-2</c:v>
                </c:pt>
                <c:pt idx="3">
                  <c:v>2.6388888888888906E-2</c:v>
                </c:pt>
                <c:pt idx="4">
                  <c:v>1.8055555555555602E-2</c:v>
                </c:pt>
                <c:pt idx="5">
                  <c:v>4.3750000000000011E-2</c:v>
                </c:pt>
                <c:pt idx="6">
                  <c:v>4.6527777777777779E-2</c:v>
                </c:pt>
                <c:pt idx="7">
                  <c:v>3.9583333333333304E-2</c:v>
                </c:pt>
                <c:pt idx="8">
                  <c:v>1.9444444444444431E-2</c:v>
                </c:pt>
                <c:pt idx="9">
                  <c:v>4.513888888888884E-2</c:v>
                </c:pt>
                <c:pt idx="10">
                  <c:v>4.1666666666666519E-3</c:v>
                </c:pt>
                <c:pt idx="11">
                  <c:v>3.6805555555555536E-2</c:v>
                </c:pt>
                <c:pt idx="12">
                  <c:v>9.7222222222221877E-3</c:v>
                </c:pt>
                <c:pt idx="13">
                  <c:v>2.777777777777779E-2</c:v>
                </c:pt>
                <c:pt idx="14">
                  <c:v>1.6666666666666663E-2</c:v>
                </c:pt>
                <c:pt idx="15">
                  <c:v>1.5972222222222221E-2</c:v>
                </c:pt>
                <c:pt idx="16">
                  <c:v>3.4027777777777768E-2</c:v>
                </c:pt>
                <c:pt idx="17">
                  <c:v>2.6388888888888906E-2</c:v>
                </c:pt>
                <c:pt idx="18">
                  <c:v>1.3888888888888951E-2</c:v>
                </c:pt>
                <c:pt idx="19">
                  <c:v>2.9166666666666674E-2</c:v>
                </c:pt>
                <c:pt idx="20">
                  <c:v>3.8888888888888862E-2</c:v>
                </c:pt>
                <c:pt idx="21">
                  <c:v>3.9583333333333304E-2</c:v>
                </c:pt>
                <c:pt idx="22">
                  <c:v>4.1666666666666519E-3</c:v>
                </c:pt>
                <c:pt idx="23">
                  <c:v>2.9166666666666674E-2</c:v>
                </c:pt>
                <c:pt idx="24">
                  <c:v>8.3333333333333037E-3</c:v>
                </c:pt>
                <c:pt idx="25">
                  <c:v>9.0277777777777457E-3</c:v>
                </c:pt>
                <c:pt idx="26">
                  <c:v>2.7777777777776957E-2</c:v>
                </c:pt>
                <c:pt idx="27">
                  <c:v>2.7777777777778012E-2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1E-9D47-9D5B-20DBBB3C0B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4980072"/>
        <c:axId val="314980464"/>
      </c:barChart>
      <c:catAx>
        <c:axId val="314980072"/>
        <c:scaling>
          <c:orientation val="minMax"/>
        </c:scaling>
        <c:delete val="0"/>
        <c:axPos val="b"/>
        <c:numFmt formatCode="General" sourceLinked="1"/>
        <c:majorTickMark val="out"/>
        <c:min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14980464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314980464"/>
        <c:scaling>
          <c:orientation val="minMax"/>
          <c:max val="0.125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Time to Collection</a:t>
                </a:r>
                <a:r>
                  <a:rPr lang="en-US" baseline="0"/>
                  <a:t> Site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1.6883088817085126E-2"/>
              <c:y val="0.39552253151454692"/>
            </c:manualLayout>
          </c:layout>
          <c:overlay val="0"/>
          <c:spPr>
            <a:noFill/>
            <a:ln w="25400">
              <a:noFill/>
            </a:ln>
          </c:spPr>
        </c:title>
        <c:numFmt formatCode="h:mm;@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14980072"/>
        <c:crosses val="autoZero"/>
        <c:crossBetween val="between"/>
        <c:majorUnit val="1.0416666666666666E-2"/>
        <c:minorUnit val="1.0416666666666666E-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022" r="0.75000000000000022" t="1" header="0.5" footer="0.5"/>
    <c:pageSetup orientation="landscape" horizontalDpi="360" verticalDpi="12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Random Testing:</a:t>
            </a:r>
            <a:r>
              <a:rPr lang="en-US" baseline="0"/>
              <a:t> </a:t>
            </a:r>
            <a:r>
              <a:rPr lang="en-US"/>
              <a:t>Time Spent in Lobby</a:t>
            </a:r>
          </a:p>
        </c:rich>
      </c:tx>
      <c:layout>
        <c:manualLayout>
          <c:xMode val="edge"/>
          <c:yMode val="edge"/>
          <c:x val="0.30732594815639797"/>
          <c:y val="5.111723654299744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022590656372759"/>
          <c:y val="0.16179793034358578"/>
          <c:w val="0.8751671376565846"/>
          <c:h val="0.67865243005226261"/>
        </c:manualLayout>
      </c:layout>
      <c:barChart>
        <c:barDir val="col"/>
        <c:grouping val="clustered"/>
        <c:varyColors val="0"/>
        <c:ser>
          <c:idx val="0"/>
          <c:order val="0"/>
          <c:tx>
            <c:v>LobbyTime</c:v>
          </c:tx>
          <c:spPr>
            <a:solidFill>
              <a:schemeClr val="accent3">
                <a:lumMod val="75000"/>
              </a:schemeClr>
            </a:solidFill>
            <a:ln w="25400">
              <a:noFill/>
            </a:ln>
          </c:spPr>
          <c:invertIfNegative val="0"/>
          <c:trendline>
            <c:trendlineType val="linear"/>
            <c:dispRSqr val="0"/>
            <c:dispEq val="0"/>
          </c:trendline>
          <c:val>
            <c:numRef>
              <c:f>RandomData!$I$2:$I$29</c:f>
              <c:numCache>
                <c:formatCode>h:mm;@</c:formatCode>
                <c:ptCount val="28"/>
                <c:pt idx="0">
                  <c:v>4.0277777777777746E-2</c:v>
                </c:pt>
                <c:pt idx="1">
                  <c:v>0</c:v>
                </c:pt>
                <c:pt idx="2">
                  <c:v>3.4722222222222099E-3</c:v>
                </c:pt>
                <c:pt idx="3">
                  <c:v>3.6111111111111094E-2</c:v>
                </c:pt>
                <c:pt idx="4">
                  <c:v>5.3472222222222254E-2</c:v>
                </c:pt>
                <c:pt idx="5">
                  <c:v>2.2222222222222199E-2</c:v>
                </c:pt>
                <c:pt idx="6">
                  <c:v>5.3472222222222254E-2</c:v>
                </c:pt>
                <c:pt idx="7">
                  <c:v>1.9444444444444431E-2</c:v>
                </c:pt>
                <c:pt idx="8">
                  <c:v>2.5694444444444464E-2</c:v>
                </c:pt>
                <c:pt idx="9">
                  <c:v>3.9583333333333304E-2</c:v>
                </c:pt>
                <c:pt idx="10">
                  <c:v>1.388888888888884E-2</c:v>
                </c:pt>
                <c:pt idx="11">
                  <c:v>2.2222222222222199E-2</c:v>
                </c:pt>
                <c:pt idx="12">
                  <c:v>4.9305555555555602E-2</c:v>
                </c:pt>
                <c:pt idx="13">
                  <c:v>4.8611111111110938E-3</c:v>
                </c:pt>
                <c:pt idx="14">
                  <c:v>1.6666666666666663E-2</c:v>
                </c:pt>
                <c:pt idx="15">
                  <c:v>5.9722222222222232E-2</c:v>
                </c:pt>
                <c:pt idx="16">
                  <c:v>4.0972222222222188E-2</c:v>
                </c:pt>
                <c:pt idx="17">
                  <c:v>4.7222222222222165E-2</c:v>
                </c:pt>
                <c:pt idx="18">
                  <c:v>3.125E-2</c:v>
                </c:pt>
                <c:pt idx="19">
                  <c:v>3.6111111111111094E-2</c:v>
                </c:pt>
                <c:pt idx="20">
                  <c:v>3.8888888888888862E-2</c:v>
                </c:pt>
                <c:pt idx="21">
                  <c:v>3.1944444444444442E-2</c:v>
                </c:pt>
                <c:pt idx="22">
                  <c:v>1.8750000000000044E-2</c:v>
                </c:pt>
                <c:pt idx="23">
                  <c:v>3.3333333333333326E-2</c:v>
                </c:pt>
                <c:pt idx="24">
                  <c:v>3.472222222222221E-2</c:v>
                </c:pt>
                <c:pt idx="25">
                  <c:v>1.3194444444444398E-2</c:v>
                </c:pt>
                <c:pt idx="26">
                  <c:v>3.4722222222223043E-2</c:v>
                </c:pt>
                <c:pt idx="27">
                  <c:v>2.7777777777778012E-2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00-A043-8FB3-297C3D346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4978112"/>
        <c:axId val="314978896"/>
      </c:barChart>
      <c:catAx>
        <c:axId val="3149781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Cumulative Random Tests</a:t>
                </a:r>
              </a:p>
            </c:rich>
          </c:tx>
          <c:layout>
            <c:manualLayout>
              <c:xMode val="edge"/>
              <c:yMode val="edge"/>
              <c:x val="0.33503028035900007"/>
              <c:y val="0.9267789084126799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14978896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314978896"/>
        <c:scaling>
          <c:orientation val="minMax"/>
          <c:max val="0.125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Time in Lobby</a:t>
                </a:r>
              </a:p>
            </c:rich>
          </c:tx>
          <c:layout>
            <c:manualLayout>
              <c:xMode val="edge"/>
              <c:yMode val="edge"/>
              <c:x val="1.6883088817085126E-2"/>
              <c:y val="0.38075350446665018"/>
            </c:manualLayout>
          </c:layout>
          <c:overlay val="0"/>
          <c:spPr>
            <a:noFill/>
            <a:ln w="25400">
              <a:noFill/>
            </a:ln>
          </c:spPr>
        </c:title>
        <c:numFmt formatCode="h:mm;@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14978112"/>
        <c:crosses val="autoZero"/>
        <c:crossBetween val="between"/>
        <c:majorUnit val="1.0416666666666666E-2"/>
        <c:minorUnit val="1.0416666666666666E-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022" r="0.75000000000000022" t="1" header="0.5" footer="0.5"/>
    <c:pageSetup orientation="landscape" horizontalDpi="360" verticalDpi="1200"/>
  </c:printSettings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F803121-2BCB-7944-8A2D-6F316049F65D}">
  <sheetPr/>
  <sheetViews>
    <sheetView zoomScale="109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Chart1"/>
  <sheetViews>
    <sheetView zoomScale="85" workbookViewId="0"/>
  </sheetViews>
  <pageMargins left="0" right="0" top="0" bottom="0" header="0" footer="0"/>
  <pageSetup orientation="portrait" r:id="rId1"/>
  <headerFooter alignWithMargins="0">
    <oddHeader>&amp;A</oddHeader>
    <oddFooter>Page &amp;P</oddFooter>
  </headerFooter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 codeName="Chart2"/>
  <sheetViews>
    <sheetView zoomScale="85" workbookViewId="0"/>
  </sheetViews>
  <pageMargins left="0" right="0" top="0" bottom="0" header="0" footer="0"/>
  <pageSetup orientation="portrait" r:id="rId1"/>
  <headerFooter alignWithMargins="0">
    <oddHeader>&amp;A</oddHeader>
    <oddFooter>Page &amp;P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56972" cy="628591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31C71A5-5B52-DA01-96C5-6EB902C3179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7340600" cy="96393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0.00136</cdr:y>
    </cdr:from>
    <cdr:to>
      <cdr:x>0.9615</cdr:x>
      <cdr:y>0.53186</cdr:y>
    </cdr:to>
    <cdr:graphicFrame macro="">
      <cdr:nvGraphicFramePr>
        <cdr:cNvPr id="3123" name="Chart 51">
          <a:extLst xmlns:a="http://schemas.openxmlformats.org/drawingml/2006/main">
            <a:ext uri="{FF2B5EF4-FFF2-40B4-BE49-F238E27FC236}">
              <a16:creationId xmlns:a16="http://schemas.microsoft.com/office/drawing/2014/main" id="{70EB6366-5DC3-0AE8-B884-FD37A0A0ADDD}"/>
            </a:ext>
          </a:extLst>
        </cdr:cNvPr>
        <cdr:cNvGraphicFramePr>
          <a:graphicFrameLocks xmlns:a="http://schemas.openxmlformats.org/drawingml/2006/main"/>
        </cdr:cNvGraphicFramePr>
      </cdr:nvGraphicFramePr>
      <cdr:xfrm>
        <a:off xmlns:a="http://schemas.openxmlformats.org/drawingml/2006/main" x="0" y="0"/>
        <a:ext xmlns:a="http://schemas.openxmlformats.org/drawingml/2006/main" cx="0" cy="0"/>
      </cdr:xfrm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cdr:graphicFrame>
  </cdr:relSizeAnchor>
  <cdr:relSizeAnchor xmlns:cdr="http://schemas.openxmlformats.org/drawingml/2006/chartDrawing">
    <cdr:from>
      <cdr:x>0</cdr:x>
      <cdr:y>0.5305</cdr:y>
    </cdr:from>
    <cdr:to>
      <cdr:x>0.9615</cdr:x>
      <cdr:y>1</cdr:y>
    </cdr:to>
    <cdr:graphicFrame macro="">
      <cdr:nvGraphicFramePr>
        <cdr:cNvPr id="3124" name="Chart 52">
          <a:extLst xmlns:a="http://schemas.openxmlformats.org/drawingml/2006/main">
            <a:ext uri="{FF2B5EF4-FFF2-40B4-BE49-F238E27FC236}">
              <a16:creationId xmlns:a16="http://schemas.microsoft.com/office/drawing/2014/main" id="{682D7D03-FDFE-A90B-8DC3-7C413D0461FF}"/>
            </a:ext>
          </a:extLst>
        </cdr:cNvPr>
        <cdr:cNvGraphicFramePr>
          <a:graphicFrameLocks xmlns:a="http://schemas.openxmlformats.org/drawingml/2006/main"/>
        </cdr:cNvGraphicFramePr>
      </cdr:nvGraphicFramePr>
      <cdr:xfrm>
        <a:off xmlns:a="http://schemas.openxmlformats.org/drawingml/2006/main" x="0" y="0"/>
        <a:ext xmlns:a="http://schemas.openxmlformats.org/drawingml/2006/main" cx="0" cy="0"/>
      </cdr:xfrm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cdr:graphicFrame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7336118" cy="963705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0.9615</cdr:x>
      <cdr:y>0.5775</cdr:y>
    </cdr:to>
    <cdr:graphicFrame macro="">
      <cdr:nvGraphicFramePr>
        <cdr:cNvPr id="7219" name="Chart 51">
          <a:extLst xmlns:a="http://schemas.openxmlformats.org/drawingml/2006/main">
            <a:ext uri="{FF2B5EF4-FFF2-40B4-BE49-F238E27FC236}">
              <a16:creationId xmlns:a16="http://schemas.microsoft.com/office/drawing/2014/main" id="{4E1714D3-FC1C-5E22-8859-B18AEF989F74}"/>
            </a:ext>
          </a:extLst>
        </cdr:cNvPr>
        <cdr:cNvGraphicFramePr>
          <a:graphicFrameLocks xmlns:a="http://schemas.openxmlformats.org/drawingml/2006/main"/>
        </cdr:cNvGraphicFramePr>
      </cdr:nvGraphicFramePr>
      <cdr:xfrm>
        <a:off xmlns:a="http://schemas.openxmlformats.org/drawingml/2006/main" x="0" y="0"/>
        <a:ext xmlns:a="http://schemas.openxmlformats.org/drawingml/2006/main" cx="0" cy="0"/>
      </cdr:xfrm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cdr:graphicFrame>
  </cdr:relSizeAnchor>
  <cdr:relSizeAnchor xmlns:cdr="http://schemas.openxmlformats.org/drawingml/2006/chartDrawing">
    <cdr:from>
      <cdr:x>0</cdr:x>
      <cdr:y>0.5775</cdr:y>
    </cdr:from>
    <cdr:to>
      <cdr:x>0.9615</cdr:x>
      <cdr:y>1</cdr:y>
    </cdr:to>
    <cdr:graphicFrame macro="">
      <cdr:nvGraphicFramePr>
        <cdr:cNvPr id="7220" name="Chart 52">
          <a:extLst xmlns:a="http://schemas.openxmlformats.org/drawingml/2006/main">
            <a:ext uri="{FF2B5EF4-FFF2-40B4-BE49-F238E27FC236}">
              <a16:creationId xmlns:a16="http://schemas.microsoft.com/office/drawing/2014/main" id="{84E0C0DF-B6B6-83FE-A45B-0E29F47FF413}"/>
            </a:ext>
          </a:extLst>
        </cdr:cNvPr>
        <cdr:cNvGraphicFramePr>
          <a:graphicFrameLocks xmlns:a="http://schemas.openxmlformats.org/drawingml/2006/main"/>
        </cdr:cNvGraphicFramePr>
      </cdr:nvGraphicFramePr>
      <cdr:xfrm>
        <a:off xmlns:a="http://schemas.openxmlformats.org/drawingml/2006/main" x="0" y="0"/>
        <a:ext xmlns:a="http://schemas.openxmlformats.org/drawingml/2006/main" cx="0" cy="0"/>
      </cdr:xfrm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cdr:graphicFrame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araserver1\Charts\S404400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araserver1\Charts\S907802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araserver1\S509100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araserver1\charts\S207205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araserver1\charts\R500507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lected_Randoms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lected_Randoms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lected_Randoms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lected_Randoms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lected_Randoms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91A55B0-396C-7A48-8344-ECDEBFB38AE8}" name="Table1" displayName="Table1" ref="A1:L29" totalsRowShown="0" headerRowDxfId="13" headerRowCellStyle="Normal_OctoberAuditrandomselections-jhl">
  <autoFilter ref="A1:L29" xr:uid="{091A55B0-396C-7A48-8344-ECDEBFB38AE8}"/>
  <tableColumns count="12">
    <tableColumn id="1" xr3:uid="{0F0226EC-D381-0446-8836-C7A0551EFC4B}" name="Test" dataDxfId="12" dataCellStyle="Normal_OctoberAuditrandomselections-jhl">
      <calculatedColumnFormula array="1">ROW()-ROW(Table1[#Headers])</calculatedColumnFormula>
    </tableColumn>
    <tableColumn id="2" xr3:uid="{87D0B733-F71A-40CA-BF24-CA35A7C351C0}" name="Selection Period" dataDxfId="11" dataCellStyle="Normal_OctoberAuditrandomselections-jhl">
      <calculatedColumnFormula>ROUNDUP(MONTH(Table1[[#This Row],[Enter Date of Test]]) / 3, 0)</calculatedColumnFormula>
    </tableColumn>
    <tableColumn id="3" xr3:uid="{2DAE14BD-804C-094D-BD4B-21E08D8D6FC3}" name="Enter Date of Test" dataDxfId="10" dataCellStyle="Normal_OctoberAuditrandomselections-jhl"/>
    <tableColumn id="4" xr3:uid="{9152447A-CFD4-2043-9421-528DE51C9775}" name="Enter Time of Notification (if known)" dataDxfId="9" dataCellStyle="Normal_OctoberAuditrandomselections-jhl"/>
    <tableColumn id="5" xr3:uid="{D69BE0B5-2D59-BC4F-852E-DE460237307C}" name="Time of Arrival (if known)" dataDxfId="8" dataCellStyle="Normal_OctoberAuditrandomselections-jhl"/>
    <tableColumn id="6" xr3:uid="{1E9C629A-67D5-4C49-86F4-EC6AA87CBBC5}" name="Time_Alcohol Test (if tested)" dataDxfId="7" dataCellStyle="Normal_OctoberAuditrandomselections-jhl"/>
    <tableColumn id="7" xr3:uid="{49657FA3-666D-8242-9A1F-6F8067A3FE29}" name="Time_Drug Test" dataDxfId="6" dataCellStyle="Normal_OctoberAuditrandomselections-jhl"/>
    <tableColumn id="8" xr3:uid="{D68AE232-0307-3D40-99C1-0169807F215F}" name="Immediacy" dataDxfId="5" dataCellStyle="Normal_OctoberAuditrandomselections-jhl"/>
    <tableColumn id="9" xr3:uid="{D104DE31-F274-0E46-B55C-A6D2AD815BF0}" name="LobbyTime" dataDxfId="4" dataCellStyle="Normal_OctoberAuditrandomselections-jhl"/>
    <tableColumn id="10" xr3:uid="{08D7B2BA-80E6-5E41-BB46-4AFB81BABEE0}" name="Weekday" dataDxfId="3" dataCellStyle="Normal_OctoberAuditrandomselections-jhl">
      <calculatedColumnFormula>IF(C2="","",WEEKDAY(C2,1))</calculatedColumnFormula>
    </tableColumn>
    <tableColumn id="11" xr3:uid="{EBD30C4B-AEAD-5148-9F94-78E65F211DB3}" name="Result Date" dataDxfId="2" dataCellStyle="Normal_OctoberAuditrandomselections-jhl"/>
    <tableColumn id="12" xr3:uid="{21C5DEB2-17BB-4B41-B24D-5B3AD84D024E}" name="Notes" dataDxfId="1" dataCellStyle="Normal_OctoberAuditrandomselections-jhl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525" row="2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58320673-7D38-4A49-8B92-B67D94E5420C}">
  <we:reference id="wa200009404" version="1.0.0.8" store="en-US" storeType="OMEX"/>
  <we:alternateReferences>
    <we:reference id="WA200009404" version="1.0.0.8" store="WA200009404" storeType="OMEX"/>
  </we:alternateReferences>
  <we:properties>
    <we:property name="Office.AutoShowTaskpaneWithDocument" value="true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L29"/>
  <sheetViews>
    <sheetView tabSelected="1" topLeftCell="C1" zoomScale="74" zoomScaleNormal="85" workbookViewId="0">
      <selection activeCell="L15" sqref="L15"/>
    </sheetView>
  </sheetViews>
  <sheetFormatPr defaultColWidth="9.140625" defaultRowHeight="15" x14ac:dyDescent="0.2"/>
  <cols>
    <col min="1" max="1" width="18.85546875" style="7" bestFit="1" customWidth="1"/>
    <col min="2" max="2" width="18.85546875" style="7" customWidth="1"/>
    <col min="3" max="3" width="20.5703125" style="8" customWidth="1"/>
    <col min="4" max="6" width="20.5703125" style="7" customWidth="1"/>
    <col min="7" max="9" width="20.5703125" style="9" customWidth="1"/>
    <col min="10" max="10" width="14.42578125" style="9" customWidth="1"/>
    <col min="11" max="11" width="17.42578125" style="7" customWidth="1"/>
    <col min="12" max="12" width="38.85546875" style="7" bestFit="1" customWidth="1"/>
    <col min="13" max="13" width="9.140625" style="7"/>
    <col min="14" max="14" width="9.5703125" style="7" bestFit="1" customWidth="1"/>
    <col min="15" max="15" width="10.140625" style="7" bestFit="1" customWidth="1"/>
    <col min="16" max="16384" width="9.140625" style="7"/>
  </cols>
  <sheetData>
    <row r="1" spans="1:12" s="12" customFormat="1" ht="47.25" x14ac:dyDescent="0.25">
      <c r="A1" s="11" t="s">
        <v>16</v>
      </c>
      <c r="B1" s="11" t="s">
        <v>17</v>
      </c>
      <c r="C1" s="10" t="s">
        <v>9</v>
      </c>
      <c r="D1" s="11" t="s">
        <v>12</v>
      </c>
      <c r="E1" s="11" t="s">
        <v>10</v>
      </c>
      <c r="F1" s="11" t="s">
        <v>11</v>
      </c>
      <c r="G1" s="11" t="s">
        <v>5</v>
      </c>
      <c r="H1" s="11" t="s">
        <v>2</v>
      </c>
      <c r="I1" s="11" t="s">
        <v>3</v>
      </c>
      <c r="J1" s="11" t="s">
        <v>1</v>
      </c>
      <c r="K1" s="11" t="s">
        <v>4</v>
      </c>
      <c r="L1" s="11" t="s">
        <v>0</v>
      </c>
    </row>
    <row r="2" spans="1:12" ht="15.75" x14ac:dyDescent="0.25">
      <c r="A2" s="1" cm="1">
        <f t="array" ref="A2">ROW()-ROW(Table1[#Headers])</f>
        <v>1</v>
      </c>
      <c r="B2" s="1">
        <f>ROUNDUP(MONTH(Table1[[#This Row],[Enter Date of Test]]) / 3, 0)</f>
        <v>1</v>
      </c>
      <c r="C2" s="13">
        <v>45661</v>
      </c>
      <c r="D2" s="2">
        <v>0.58680555555555558</v>
      </c>
      <c r="E2" s="3">
        <v>0.63124999999999998</v>
      </c>
      <c r="F2" s="3"/>
      <c r="G2" s="3">
        <v>0.67152777777777772</v>
      </c>
      <c r="H2" s="4">
        <f>IF(E2="","",E2-D2)</f>
        <v>4.4444444444444398E-2</v>
      </c>
      <c r="I2" s="4">
        <f>IF(F2&gt;0,F2-E2,G2-E2)</f>
        <v>4.0277777777777746E-2</v>
      </c>
      <c r="J2" s="5">
        <f t="shared" ref="J2:J27" si="0">IF(C2="","",WEEKDAY(C2,1))</f>
        <v>7</v>
      </c>
      <c r="K2" s="6">
        <v>45673</v>
      </c>
      <c r="L2" s="7" t="s">
        <v>6</v>
      </c>
    </row>
    <row r="3" spans="1:12" ht="15.75" x14ac:dyDescent="0.25">
      <c r="A3" s="1" cm="1">
        <f t="array" ref="A3">ROW()-ROW(Table1[#Headers])</f>
        <v>2</v>
      </c>
      <c r="B3" s="1">
        <f>ROUNDUP(MONTH(Table1[[#This Row],[Enter Date of Test]]) / 3, 0)</f>
        <v>1</v>
      </c>
      <c r="C3" s="13">
        <v>45668</v>
      </c>
      <c r="D3" s="2">
        <v>0.45833333333333331</v>
      </c>
      <c r="E3" s="3">
        <v>0.49166666666666664</v>
      </c>
      <c r="F3" s="3"/>
      <c r="G3" s="3">
        <v>0.49166666666666664</v>
      </c>
      <c r="H3" s="4">
        <f t="shared" ref="H3:H19" si="1">IF(E3="","",E3-D3)</f>
        <v>3.3333333333333326E-2</v>
      </c>
      <c r="I3" s="4">
        <f t="shared" ref="I3:I14" si="2">IF(F3&gt;0,F3-E3,G3-E3)</f>
        <v>0</v>
      </c>
      <c r="J3" s="5">
        <f t="shared" si="0"/>
        <v>7</v>
      </c>
      <c r="K3" s="6">
        <v>45671</v>
      </c>
    </row>
    <row r="4" spans="1:12" ht="15.75" x14ac:dyDescent="0.25">
      <c r="A4" s="1" cm="1">
        <f t="array" ref="A4">ROW()-ROW(Table1[#Headers])</f>
        <v>3</v>
      </c>
      <c r="B4" s="1">
        <f>ROUNDUP(MONTH(Table1[[#This Row],[Enter Date of Test]]) / 3, 0)</f>
        <v>1</v>
      </c>
      <c r="C4" s="13">
        <v>45686</v>
      </c>
      <c r="D4" s="2">
        <v>0.71180555555555547</v>
      </c>
      <c r="E4" s="3">
        <v>0.72638888888888875</v>
      </c>
      <c r="F4" s="3"/>
      <c r="G4" s="3">
        <v>0.72986111111111096</v>
      </c>
      <c r="H4" s="4">
        <f t="shared" si="1"/>
        <v>1.4583333333333282E-2</v>
      </c>
      <c r="I4" s="4">
        <f t="shared" si="2"/>
        <v>3.4722222222222099E-3</v>
      </c>
      <c r="J4" s="5">
        <f t="shared" si="0"/>
        <v>4</v>
      </c>
      <c r="K4" s="6">
        <v>45693</v>
      </c>
    </row>
    <row r="5" spans="1:12" ht="15.75" x14ac:dyDescent="0.25">
      <c r="A5" s="1" cm="1">
        <f t="array" ref="A5">ROW()-ROW(Table1[#Headers])</f>
        <v>4</v>
      </c>
      <c r="B5" s="1">
        <f>ROUNDUP(MONTH(Table1[[#This Row],[Enter Date of Test]]) / 3, 0)</f>
        <v>1</v>
      </c>
      <c r="C5" s="13">
        <v>45697</v>
      </c>
      <c r="D5" s="2">
        <v>0.54861111111111105</v>
      </c>
      <c r="E5" s="3">
        <v>0.57499999999999996</v>
      </c>
      <c r="F5" s="3">
        <v>0.61111111111111105</v>
      </c>
      <c r="G5" s="3">
        <v>0.61458333333333326</v>
      </c>
      <c r="H5" s="4">
        <f t="shared" si="1"/>
        <v>2.6388888888888906E-2</v>
      </c>
      <c r="I5" s="4">
        <f t="shared" si="2"/>
        <v>3.6111111111111094E-2</v>
      </c>
      <c r="J5" s="5">
        <f t="shared" si="0"/>
        <v>1</v>
      </c>
      <c r="K5" s="6">
        <v>45702</v>
      </c>
    </row>
    <row r="6" spans="1:12" ht="15.75" x14ac:dyDescent="0.25">
      <c r="A6" s="1" cm="1">
        <f t="array" ref="A6">ROW()-ROW(Table1[#Headers])</f>
        <v>5</v>
      </c>
      <c r="B6" s="1">
        <f>ROUNDUP(MONTH(Table1[[#This Row],[Enter Date of Test]]) / 3, 0)</f>
        <v>1</v>
      </c>
      <c r="C6" s="13">
        <v>45713</v>
      </c>
      <c r="D6" s="2">
        <v>0.5</v>
      </c>
      <c r="E6" s="3">
        <v>0.5180555555555556</v>
      </c>
      <c r="F6" s="3">
        <v>0.57152777777777786</v>
      </c>
      <c r="G6" s="3">
        <v>0.53819444444444453</v>
      </c>
      <c r="H6" s="4">
        <f t="shared" si="1"/>
        <v>1.8055555555555602E-2</v>
      </c>
      <c r="I6" s="4">
        <f t="shared" si="2"/>
        <v>5.3472222222222254E-2</v>
      </c>
      <c r="J6" s="5">
        <f t="shared" si="0"/>
        <v>3</v>
      </c>
      <c r="K6" s="6">
        <v>45722</v>
      </c>
      <c r="L6" s="7" t="s">
        <v>13</v>
      </c>
    </row>
    <row r="7" spans="1:12" ht="15.75" x14ac:dyDescent="0.25">
      <c r="A7" s="1" cm="1">
        <f t="array" ref="A7">ROW()-ROW(Table1[#Headers])</f>
        <v>6</v>
      </c>
      <c r="B7" s="1">
        <f>ROUNDUP(MONTH(Table1[[#This Row],[Enter Date of Test]]) / 3, 0)</f>
        <v>1</v>
      </c>
      <c r="C7" s="13">
        <v>45726</v>
      </c>
      <c r="D7" s="2">
        <v>0.38680555555555557</v>
      </c>
      <c r="E7" s="3">
        <v>0.43055555555555558</v>
      </c>
      <c r="F7" s="3"/>
      <c r="G7" s="3">
        <v>0.45277777777777778</v>
      </c>
      <c r="H7" s="4">
        <f t="shared" si="1"/>
        <v>4.3750000000000011E-2</v>
      </c>
      <c r="I7" s="4">
        <f t="shared" si="2"/>
        <v>2.2222222222222199E-2</v>
      </c>
      <c r="J7" s="5">
        <f t="shared" si="0"/>
        <v>2</v>
      </c>
      <c r="K7" s="6">
        <v>45736</v>
      </c>
      <c r="L7" s="7" t="s">
        <v>15</v>
      </c>
    </row>
    <row r="8" spans="1:12" ht="15.75" x14ac:dyDescent="0.25">
      <c r="A8" s="1" cm="1">
        <f t="array" ref="A8">ROW()-ROW(Table1[#Headers])</f>
        <v>7</v>
      </c>
      <c r="B8" s="1">
        <f>ROUNDUP(MONTH(Table1[[#This Row],[Enter Date of Test]]) / 3, 0)</f>
        <v>1</v>
      </c>
      <c r="C8" s="13">
        <v>45747</v>
      </c>
      <c r="D8" s="2">
        <v>0.4236111111111111</v>
      </c>
      <c r="E8" s="3">
        <v>0.47013888888888888</v>
      </c>
      <c r="F8" s="3"/>
      <c r="G8" s="3">
        <v>0.52361111111111114</v>
      </c>
      <c r="H8" s="4">
        <f t="shared" si="1"/>
        <v>4.6527777777777779E-2</v>
      </c>
      <c r="I8" s="4">
        <f t="shared" si="2"/>
        <v>5.3472222222222254E-2</v>
      </c>
      <c r="J8" s="5">
        <f t="shared" si="0"/>
        <v>2</v>
      </c>
      <c r="K8" s="6">
        <v>45754</v>
      </c>
      <c r="L8" s="7" t="s">
        <v>14</v>
      </c>
    </row>
    <row r="9" spans="1:12" ht="15.75" x14ac:dyDescent="0.25">
      <c r="A9" s="1" cm="1">
        <f t="array" ref="A9">ROW()-ROW(Table1[#Headers])</f>
        <v>8</v>
      </c>
      <c r="B9" s="1">
        <f>ROUNDUP(MONTH(Table1[[#This Row],[Enter Date of Test]]) / 3, 0)</f>
        <v>2</v>
      </c>
      <c r="C9" s="13">
        <v>45765</v>
      </c>
      <c r="D9" s="2">
        <v>0.4375</v>
      </c>
      <c r="E9" s="3">
        <v>0.4770833333333333</v>
      </c>
      <c r="F9" s="3"/>
      <c r="G9" s="3">
        <v>0.49652777777777773</v>
      </c>
      <c r="H9" s="4">
        <f t="shared" si="1"/>
        <v>3.9583333333333304E-2</v>
      </c>
      <c r="I9" s="4">
        <f t="shared" si="2"/>
        <v>1.9444444444444431E-2</v>
      </c>
      <c r="J9" s="5">
        <f t="shared" si="0"/>
        <v>6</v>
      </c>
      <c r="K9" s="6">
        <v>45770</v>
      </c>
    </row>
    <row r="10" spans="1:12" ht="15.75" x14ac:dyDescent="0.25">
      <c r="A10" s="1" cm="1">
        <f t="array" ref="A10">ROW()-ROW(Table1[#Headers])</f>
        <v>9</v>
      </c>
      <c r="B10" s="1">
        <f>ROUNDUP(MONTH(Table1[[#This Row],[Enter Date of Test]]) / 3, 0)</f>
        <v>2</v>
      </c>
      <c r="C10" s="13">
        <v>45768</v>
      </c>
      <c r="D10" s="2">
        <v>0.22222222222222221</v>
      </c>
      <c r="E10" s="3">
        <v>0.24166666666666664</v>
      </c>
      <c r="F10" s="3">
        <v>0.2673611111111111</v>
      </c>
      <c r="G10" s="3">
        <v>0.2895833333333333</v>
      </c>
      <c r="H10" s="4">
        <f t="shared" si="1"/>
        <v>1.9444444444444431E-2</v>
      </c>
      <c r="I10" s="4">
        <f t="shared" si="2"/>
        <v>2.5694444444444464E-2</v>
      </c>
      <c r="J10" s="5">
        <f t="shared" si="0"/>
        <v>2</v>
      </c>
      <c r="K10" s="6">
        <v>45774</v>
      </c>
    </row>
    <row r="11" spans="1:12" ht="15.75" x14ac:dyDescent="0.25">
      <c r="A11" s="1" cm="1">
        <f t="array" ref="A11">ROW()-ROW(Table1[#Headers])</f>
        <v>10</v>
      </c>
      <c r="B11" s="1">
        <f>ROUNDUP(MONTH(Table1[[#This Row],[Enter Date of Test]]) / 3, 0)</f>
        <v>2</v>
      </c>
      <c r="C11" s="13">
        <v>45780</v>
      </c>
      <c r="D11" s="2">
        <v>0.83888888888888891</v>
      </c>
      <c r="E11" s="3">
        <v>0.88402777777777775</v>
      </c>
      <c r="F11" s="3">
        <v>0.92361111111111105</v>
      </c>
      <c r="G11" s="3">
        <v>0.92708333333333337</v>
      </c>
      <c r="H11" s="4">
        <f t="shared" si="1"/>
        <v>4.513888888888884E-2</v>
      </c>
      <c r="I11" s="4">
        <f t="shared" si="2"/>
        <v>3.9583333333333304E-2</v>
      </c>
      <c r="J11" s="5">
        <f t="shared" si="0"/>
        <v>7</v>
      </c>
      <c r="K11" s="6">
        <v>45788</v>
      </c>
      <c r="L11" s="7" t="s">
        <v>14</v>
      </c>
    </row>
    <row r="12" spans="1:12" ht="15.75" x14ac:dyDescent="0.25">
      <c r="A12" s="1" cm="1">
        <f t="array" ref="A12">ROW()-ROW(Table1[#Headers])</f>
        <v>11</v>
      </c>
      <c r="B12" s="1">
        <f>ROUNDUP(MONTH(Table1[[#This Row],[Enter Date of Test]]) / 3, 0)</f>
        <v>2</v>
      </c>
      <c r="C12" s="13">
        <v>45805</v>
      </c>
      <c r="D12" s="2">
        <v>0.625</v>
      </c>
      <c r="E12" s="3">
        <v>0.62916666666666665</v>
      </c>
      <c r="F12" s="3"/>
      <c r="G12" s="3">
        <v>0.64305555555555549</v>
      </c>
      <c r="H12" s="4">
        <f t="shared" si="1"/>
        <v>4.1666666666666519E-3</v>
      </c>
      <c r="I12" s="4">
        <f t="shared" si="2"/>
        <v>1.388888888888884E-2</v>
      </c>
      <c r="J12" s="5">
        <f t="shared" si="0"/>
        <v>4</v>
      </c>
      <c r="K12" s="6">
        <v>45811</v>
      </c>
      <c r="L12" s="7" t="s">
        <v>8</v>
      </c>
    </row>
    <row r="13" spans="1:12" ht="15.75" x14ac:dyDescent="0.25">
      <c r="A13" s="1" cm="1">
        <f t="array" ref="A13">ROW()-ROW(Table1[#Headers])</f>
        <v>12</v>
      </c>
      <c r="B13" s="1">
        <f>ROUNDUP(MONTH(Table1[[#This Row],[Enter Date of Test]]) / 3, 0)</f>
        <v>2</v>
      </c>
      <c r="C13" s="13">
        <v>45815</v>
      </c>
      <c r="D13" s="2">
        <v>0.34375</v>
      </c>
      <c r="E13" s="3">
        <v>0.38055555555555554</v>
      </c>
      <c r="F13" s="3">
        <v>0.40277777777777773</v>
      </c>
      <c r="G13" s="3">
        <v>0.43680555555555556</v>
      </c>
      <c r="H13" s="4">
        <f t="shared" si="1"/>
        <v>3.6805555555555536E-2</v>
      </c>
      <c r="I13" s="4">
        <f t="shared" si="2"/>
        <v>2.2222222222222199E-2</v>
      </c>
      <c r="J13" s="5">
        <f t="shared" si="0"/>
        <v>7</v>
      </c>
      <c r="K13" s="6">
        <v>45827</v>
      </c>
      <c r="L13" s="7" t="s">
        <v>15</v>
      </c>
    </row>
    <row r="14" spans="1:12" ht="15.75" x14ac:dyDescent="0.25">
      <c r="A14" s="1" cm="1">
        <f t="array" ref="A14">ROW()-ROW(Table1[#Headers])</f>
        <v>13</v>
      </c>
      <c r="B14" s="1">
        <f>ROUNDUP(MONTH(Table1[[#This Row],[Enter Date of Test]]) / 3, 0)</f>
        <v>2</v>
      </c>
      <c r="C14" s="13">
        <v>45817</v>
      </c>
      <c r="D14" s="2">
        <v>0.83611111111111114</v>
      </c>
      <c r="E14" s="3">
        <v>0.84583333333333333</v>
      </c>
      <c r="F14" s="3"/>
      <c r="G14" s="3">
        <v>0.89513888888888893</v>
      </c>
      <c r="H14" s="4">
        <f t="shared" si="1"/>
        <v>9.7222222222221877E-3</v>
      </c>
      <c r="I14" s="4">
        <f t="shared" si="2"/>
        <v>4.9305555555555602E-2</v>
      </c>
      <c r="J14" s="5">
        <f t="shared" si="0"/>
        <v>2</v>
      </c>
      <c r="K14" s="6">
        <v>45822</v>
      </c>
    </row>
    <row r="15" spans="1:12" ht="15.75" x14ac:dyDescent="0.25">
      <c r="A15" s="1" cm="1">
        <f t="array" ref="A15">ROW()-ROW(Table1[#Headers])</f>
        <v>14</v>
      </c>
      <c r="B15" s="1">
        <f>ROUNDUP(MONTH(Table1[[#This Row],[Enter Date of Test]]) / 3, 0)</f>
        <v>2</v>
      </c>
      <c r="C15" s="13">
        <v>45827</v>
      </c>
      <c r="D15" s="2">
        <v>0.38541666666666669</v>
      </c>
      <c r="E15" s="3">
        <v>0.41319444444444448</v>
      </c>
      <c r="F15" s="3">
        <v>0.41805555555555557</v>
      </c>
      <c r="G15" s="3">
        <v>0.44027777777777782</v>
      </c>
      <c r="H15" s="4">
        <f t="shared" si="1"/>
        <v>2.777777777777779E-2</v>
      </c>
      <c r="I15" s="4">
        <f>IF(E15&lt;&gt;"",IF(F15&lt;&gt;"",F15-E15,G15-E15),"")</f>
        <v>4.8611111111110938E-3</v>
      </c>
      <c r="J15" s="5">
        <f t="shared" si="0"/>
        <v>5</v>
      </c>
      <c r="K15" s="6">
        <v>45829</v>
      </c>
    </row>
    <row r="16" spans="1:12" ht="15.75" x14ac:dyDescent="0.25">
      <c r="A16" s="1" cm="1">
        <f t="array" ref="A16">ROW()-ROW(Table1[#Headers])</f>
        <v>15</v>
      </c>
      <c r="B16" s="1">
        <f>ROUNDUP(MONTH(Table1[[#This Row],[Enter Date of Test]]) / 3, 0)</f>
        <v>2</v>
      </c>
      <c r="C16" s="13">
        <v>45838</v>
      </c>
      <c r="D16" s="2">
        <v>0.45139009780966965</v>
      </c>
      <c r="E16" s="3">
        <v>0.46805676447633632</v>
      </c>
      <c r="F16" s="3">
        <v>0.48472343114300298</v>
      </c>
      <c r="G16" s="3">
        <v>0.52847343114300294</v>
      </c>
      <c r="H16" s="4">
        <f t="shared" si="1"/>
        <v>1.6666666666666663E-2</v>
      </c>
      <c r="I16" s="4">
        <f>IF(E16&lt;&gt;"",IF(F16&lt;&gt;"",F16-E16,G16-E16),"")</f>
        <v>1.6666666666666663E-2</v>
      </c>
      <c r="J16" s="5">
        <f t="shared" si="0"/>
        <v>2</v>
      </c>
      <c r="K16" s="6">
        <v>45847</v>
      </c>
    </row>
    <row r="17" spans="1:12" ht="15.75" x14ac:dyDescent="0.25">
      <c r="A17" s="1" cm="1">
        <f t="array" ref="A17">ROW()-ROW(Table1[#Headers])</f>
        <v>16</v>
      </c>
      <c r="B17" s="1">
        <f>ROUNDUP(MONTH(Table1[[#This Row],[Enter Date of Test]]) / 3, 0)</f>
        <v>3</v>
      </c>
      <c r="C17" s="13">
        <v>45862</v>
      </c>
      <c r="D17" s="2">
        <v>0.30307882917539652</v>
      </c>
      <c r="E17" s="3">
        <v>0.31905105139761875</v>
      </c>
      <c r="F17" s="3"/>
      <c r="G17" s="3">
        <v>0.37877327361984098</v>
      </c>
      <c r="H17" s="4">
        <f t="shared" si="1"/>
        <v>1.5972222222222221E-2</v>
      </c>
      <c r="I17" s="4">
        <f>IF(E17&lt;&gt;"",IF(F17&lt;&gt;"",F17-E17,G17-E17),"")</f>
        <v>5.9722222222222232E-2</v>
      </c>
      <c r="J17" s="5">
        <f t="shared" si="0"/>
        <v>5</v>
      </c>
      <c r="K17" s="6">
        <v>45865</v>
      </c>
    </row>
    <row r="18" spans="1:12" ht="15.75" x14ac:dyDescent="0.25">
      <c r="A18" s="1" cm="1">
        <f t="array" ref="A18">ROW()-ROW(Table1[#Headers])</f>
        <v>17</v>
      </c>
      <c r="B18" s="1">
        <f>ROUNDUP(MONTH(Table1[[#This Row],[Enter Date of Test]]) / 3, 0)</f>
        <v>3</v>
      </c>
      <c r="C18" s="13">
        <v>45879</v>
      </c>
      <c r="D18" s="2">
        <v>0.773420584390901</v>
      </c>
      <c r="E18" s="3">
        <v>0.80744836216867877</v>
      </c>
      <c r="F18" s="3">
        <v>0.84842058439090096</v>
      </c>
      <c r="G18" s="3">
        <v>0.8588372510575677</v>
      </c>
      <c r="H18" s="4">
        <f t="shared" si="1"/>
        <v>3.4027777777777768E-2</v>
      </c>
      <c r="I18" s="4">
        <f>IF(E18&lt;&gt;"",IF(F18&lt;&gt;"",F18-E18,G18-E18),"")</f>
        <v>4.0972222222222188E-2</v>
      </c>
      <c r="J18" s="5">
        <f t="shared" si="0"/>
        <v>1</v>
      </c>
      <c r="K18" s="6">
        <v>45889</v>
      </c>
    </row>
    <row r="19" spans="1:12" ht="15.75" x14ac:dyDescent="0.25">
      <c r="A19" s="1" cm="1">
        <f t="array" ref="A19">ROW()-ROW(Table1[#Headers])</f>
        <v>18</v>
      </c>
      <c r="B19" s="1">
        <f>ROUNDUP(MONTH(Table1[[#This Row],[Enter Date of Test]]) / 3, 0)</f>
        <v>3</v>
      </c>
      <c r="C19" s="13">
        <v>45889</v>
      </c>
      <c r="D19" s="2">
        <v>0.77078445030762999</v>
      </c>
      <c r="E19" s="3">
        <v>0.79717333919651889</v>
      </c>
      <c r="F19" s="3"/>
      <c r="G19" s="3">
        <v>0.84439556141874106</v>
      </c>
      <c r="H19" s="4">
        <f t="shared" si="1"/>
        <v>2.6388888888888906E-2</v>
      </c>
      <c r="I19" s="4">
        <f>IF(E19&lt;&gt;"",IF(F19&lt;&gt;"",F19-E19,G19-E19),"")</f>
        <v>4.7222222222222165E-2</v>
      </c>
      <c r="J19" s="5">
        <f t="shared" si="0"/>
        <v>4</v>
      </c>
      <c r="K19" s="6">
        <v>45894</v>
      </c>
    </row>
    <row r="20" spans="1:12" ht="15.75" x14ac:dyDescent="0.25">
      <c r="A20" s="1" cm="1">
        <f t="array" ref="A20">ROW()-ROW(Table1[#Headers])</f>
        <v>19</v>
      </c>
      <c r="B20" s="1">
        <f>ROUNDUP(MONTH(Table1[[#This Row],[Enter Date of Test]]) / 3, 0)</f>
        <v>3</v>
      </c>
      <c r="C20" s="13">
        <v>45900</v>
      </c>
      <c r="D20" s="2">
        <v>0.98828212358143819</v>
      </c>
      <c r="E20" s="3">
        <v>1.0021710124703271</v>
      </c>
      <c r="F20" s="3">
        <v>1.0334210124703271</v>
      </c>
      <c r="G20" s="3">
        <v>2.6481481481481481E-2</v>
      </c>
      <c r="H20" s="4">
        <f t="shared" ref="H20:H27" si="3">IF(E20="","",E20-D20)</f>
        <v>1.3888888888888951E-2</v>
      </c>
      <c r="I20" s="4">
        <f t="shared" ref="I20:I27" si="4">IF(E20&lt;&gt;"",IF(F20&lt;&gt;"",F20-E20,G20-E20),"")</f>
        <v>3.125E-2</v>
      </c>
      <c r="J20" s="5">
        <f t="shared" si="0"/>
        <v>1</v>
      </c>
      <c r="K20" s="6">
        <v>45907</v>
      </c>
      <c r="L20" s="7" t="s">
        <v>7</v>
      </c>
    </row>
    <row r="21" spans="1:12" ht="15.75" x14ac:dyDescent="0.25">
      <c r="A21" s="1" cm="1">
        <f t="array" ref="A21">ROW()-ROW(Table1[#Headers])</f>
        <v>20</v>
      </c>
      <c r="B21" s="1">
        <f>ROUNDUP(MONTH(Table1[[#This Row],[Enter Date of Test]]) / 3, 0)</f>
        <v>3</v>
      </c>
      <c r="C21" s="13">
        <v>45917</v>
      </c>
      <c r="D21" s="2">
        <v>0.88981471408978063</v>
      </c>
      <c r="E21" s="3">
        <v>0.91898138075644731</v>
      </c>
      <c r="F21" s="3"/>
      <c r="G21" s="3">
        <v>0.9550924918675584</v>
      </c>
      <c r="H21" s="4">
        <f t="shared" si="3"/>
        <v>2.9166666666666674E-2</v>
      </c>
      <c r="I21" s="4">
        <f t="shared" si="4"/>
        <v>3.6111111111111094E-2</v>
      </c>
      <c r="J21" s="5">
        <f t="shared" si="0"/>
        <v>4</v>
      </c>
      <c r="K21" s="6">
        <v>45925</v>
      </c>
    </row>
    <row r="22" spans="1:12" ht="15.75" x14ac:dyDescent="0.25">
      <c r="A22" s="1" cm="1">
        <f t="array" ref="A22">ROW()-ROW(Table1[#Headers])</f>
        <v>21</v>
      </c>
      <c r="B22" s="1">
        <f>ROUNDUP(MONTH(Table1[[#This Row],[Enter Date of Test]]) / 3, 0)</f>
        <v>3</v>
      </c>
      <c r="C22" s="13">
        <v>45926</v>
      </c>
      <c r="D22" s="2">
        <v>0.63630930985977119</v>
      </c>
      <c r="E22" s="3">
        <v>0.67519819874866005</v>
      </c>
      <c r="F22" s="3">
        <v>0.71408708763754891</v>
      </c>
      <c r="G22" s="3">
        <v>0.72222222222222221</v>
      </c>
      <c r="H22" s="4">
        <f t="shared" si="3"/>
        <v>3.8888888888888862E-2</v>
      </c>
      <c r="I22" s="4">
        <f t="shared" si="4"/>
        <v>3.8888888888888862E-2</v>
      </c>
      <c r="J22" s="5">
        <f t="shared" si="0"/>
        <v>6</v>
      </c>
      <c r="K22" s="6">
        <v>45937</v>
      </c>
    </row>
    <row r="23" spans="1:12" ht="15.75" x14ac:dyDescent="0.25">
      <c r="A23" s="1" cm="1">
        <f t="array" ref="A23">ROW()-ROW(Table1[#Headers])</f>
        <v>22</v>
      </c>
      <c r="B23" s="1">
        <f>ROUNDUP(MONTH(Table1[[#This Row],[Enter Date of Test]]) / 3, 0)</f>
        <v>3</v>
      </c>
      <c r="C23" s="13">
        <v>45929</v>
      </c>
      <c r="D23" s="2">
        <v>0.81976043182933223</v>
      </c>
      <c r="E23" s="3">
        <v>0.85934376516266553</v>
      </c>
      <c r="F23" s="3"/>
      <c r="G23" s="3">
        <v>0.89128820960710997</v>
      </c>
      <c r="H23" s="4">
        <f t="shared" si="3"/>
        <v>3.9583333333333304E-2</v>
      </c>
      <c r="I23" s="4">
        <f t="shared" si="4"/>
        <v>3.1944444444444442E-2</v>
      </c>
      <c r="J23" s="5">
        <f t="shared" si="0"/>
        <v>2</v>
      </c>
      <c r="K23" s="6">
        <v>45931</v>
      </c>
    </row>
    <row r="24" spans="1:12" ht="15.75" x14ac:dyDescent="0.25">
      <c r="A24" s="1" cm="1">
        <f t="array" ref="A24">ROW()-ROW(Table1[#Headers])</f>
        <v>23</v>
      </c>
      <c r="B24" s="1">
        <f>ROUNDUP(MONTH(Table1[[#This Row],[Enter Date of Test]]) / 3, 0)</f>
        <v>4</v>
      </c>
      <c r="C24" s="13">
        <v>45953</v>
      </c>
      <c r="D24" s="2">
        <v>0.71166034119337873</v>
      </c>
      <c r="E24" s="3">
        <v>0.71582700786004538</v>
      </c>
      <c r="F24" s="3">
        <v>0.73457700786004543</v>
      </c>
      <c r="G24" s="3">
        <v>0.77416034119337873</v>
      </c>
      <c r="H24" s="4">
        <f t="shared" si="3"/>
        <v>4.1666666666666519E-3</v>
      </c>
      <c r="I24" s="4">
        <f t="shared" si="4"/>
        <v>1.8750000000000044E-2</v>
      </c>
      <c r="J24" s="5">
        <f t="shared" si="0"/>
        <v>5</v>
      </c>
      <c r="K24" s="6">
        <v>45954</v>
      </c>
    </row>
    <row r="25" spans="1:12" ht="15.75" x14ac:dyDescent="0.25">
      <c r="A25" s="1" cm="1">
        <f t="array" ref="A25">ROW()-ROW(Table1[#Headers])</f>
        <v>24</v>
      </c>
      <c r="B25" s="1">
        <f>ROUNDUP(MONTH(Table1[[#This Row],[Enter Date of Test]]) / 3, 0)</f>
        <v>4</v>
      </c>
      <c r="C25" s="13">
        <v>45967</v>
      </c>
      <c r="D25" s="2">
        <v>0.40684697413305648</v>
      </c>
      <c r="E25" s="3">
        <v>0.43601364079972316</v>
      </c>
      <c r="F25" s="3"/>
      <c r="G25" s="3">
        <v>0.46934697413305648</v>
      </c>
      <c r="H25" s="4">
        <f t="shared" si="3"/>
        <v>2.9166666666666674E-2</v>
      </c>
      <c r="I25" s="4">
        <f t="shared" si="4"/>
        <v>3.3333333333333326E-2</v>
      </c>
      <c r="J25" s="5">
        <f t="shared" si="0"/>
        <v>5</v>
      </c>
      <c r="K25" s="6">
        <v>45969</v>
      </c>
    </row>
    <row r="26" spans="1:12" ht="15.75" x14ac:dyDescent="0.25">
      <c r="A26" s="1" cm="1">
        <f t="array" ref="A26">ROW()-ROW(Table1[#Headers])</f>
        <v>25</v>
      </c>
      <c r="B26" s="1">
        <f>ROUNDUP(MONTH(Table1[[#This Row],[Enter Date of Test]]) / 3, 0)</f>
        <v>4</v>
      </c>
      <c r="C26" s="13">
        <v>45975</v>
      </c>
      <c r="D26" s="2">
        <v>0.71182512426717648</v>
      </c>
      <c r="E26" s="3">
        <v>0.72015845760050978</v>
      </c>
      <c r="F26" s="3">
        <v>0.75488067982273199</v>
      </c>
      <c r="G26" s="3">
        <v>0.75279734648939867</v>
      </c>
      <c r="H26" s="4">
        <f t="shared" si="3"/>
        <v>8.3333333333333037E-3</v>
      </c>
      <c r="I26" s="4">
        <f t="shared" si="4"/>
        <v>3.472222222222221E-2</v>
      </c>
      <c r="J26" s="5">
        <f t="shared" si="0"/>
        <v>6</v>
      </c>
      <c r="K26" s="6">
        <v>45981</v>
      </c>
      <c r="L26" s="7" t="s">
        <v>7</v>
      </c>
    </row>
    <row r="27" spans="1:12" ht="15.75" x14ac:dyDescent="0.25">
      <c r="A27" s="1" cm="1">
        <f t="array" ref="A27">ROW()-ROW(Table1[#Headers])</f>
        <v>26</v>
      </c>
      <c r="B27" s="1">
        <v>4</v>
      </c>
      <c r="C27" s="13">
        <v>45992</v>
      </c>
      <c r="D27" s="2">
        <v>0.61250000000000004</v>
      </c>
      <c r="E27" s="3">
        <v>0.62152777777777779</v>
      </c>
      <c r="F27" s="3">
        <v>0.63472222222222219</v>
      </c>
      <c r="G27" s="3">
        <v>0.64027777777777772</v>
      </c>
      <c r="H27" s="4">
        <f t="shared" si="3"/>
        <v>9.0277777777777457E-3</v>
      </c>
      <c r="I27" s="4">
        <f t="shared" si="4"/>
        <v>1.3194444444444398E-2</v>
      </c>
      <c r="J27" s="5">
        <f t="shared" si="0"/>
        <v>2</v>
      </c>
      <c r="K27" s="6">
        <v>45995</v>
      </c>
    </row>
    <row r="28" spans="1:12" ht="15.75" x14ac:dyDescent="0.25">
      <c r="A28" s="1" cm="1">
        <f t="array" ref="A28">ROW()-ROW(Table1[#Headers])</f>
        <v>27</v>
      </c>
      <c r="B28" s="1">
        <v>4</v>
      </c>
      <c r="C28" s="13">
        <v>46003</v>
      </c>
      <c r="D28" s="2">
        <v>0.35416666666666702</v>
      </c>
      <c r="E28" s="3">
        <v>0.38194444444444398</v>
      </c>
      <c r="F28" s="3"/>
      <c r="G28" s="3">
        <v>0.41666666666666702</v>
      </c>
      <c r="H28" s="4">
        <f>IF(E28="","",E28-D28)</f>
        <v>2.7777777777776957E-2</v>
      </c>
      <c r="I28" s="4">
        <f>IF(E28&lt;&gt;"",IF(F28&lt;&gt;"",F28-E28,G28-E28),"")</f>
        <v>3.4722222222223043E-2</v>
      </c>
      <c r="J28" s="5">
        <f>IF(C28="","",WEEKDAY(C28,1))</f>
        <v>6</v>
      </c>
      <c r="K28" s="6">
        <v>46010</v>
      </c>
    </row>
    <row r="29" spans="1:12" ht="15.75" x14ac:dyDescent="0.25">
      <c r="A29" s="1" cm="1">
        <f t="array" ref="A29">ROW()-ROW(Table1[#Headers])</f>
        <v>28</v>
      </c>
      <c r="B29" s="1">
        <v>4</v>
      </c>
      <c r="C29" s="13">
        <v>46015</v>
      </c>
      <c r="D29" s="2">
        <v>0.5625</v>
      </c>
      <c r="E29" s="3">
        <v>0.59027777777777801</v>
      </c>
      <c r="F29" s="3">
        <v>0.61805555555555602</v>
      </c>
      <c r="G29" s="3">
        <v>0.625</v>
      </c>
      <c r="H29" s="4">
        <f>IF(E29="","",E29-D29)</f>
        <v>2.7777777777778012E-2</v>
      </c>
      <c r="I29" s="4">
        <f>IF(E29&lt;&gt;"",IF(F29&lt;&gt;"",F29-E29,G29-E29),"")</f>
        <v>2.7777777777778012E-2</v>
      </c>
      <c r="J29" s="5">
        <f>IF(C29="","",WEEKDAY(C29,1))</f>
        <v>4</v>
      </c>
      <c r="K29" s="6">
        <v>46022</v>
      </c>
      <c r="L29" s="7" t="s">
        <v>15</v>
      </c>
    </row>
  </sheetData>
  <phoneticPr fontId="1" type="noConversion"/>
  <conditionalFormatting sqref="G1:G1048576">
    <cfRule type="expression" dxfId="0" priority="2" stopIfTrue="1">
      <formula>G1&lt;F1</formula>
    </cfRule>
  </conditionalFormatting>
  <pageMargins left="0.75" right="1.37" top="1" bottom="1" header="0.5" footer="0.5"/>
  <pageSetup orientation="portrait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RandomData</vt:lpstr>
      <vt:lpstr>Spread Chart - Year</vt:lpstr>
      <vt:lpstr>Spread Charts - Days and Hours</vt:lpstr>
      <vt:lpstr>Immediacy Chart</vt:lpstr>
      <vt:lpstr>RandomData!Print_Area</vt:lpstr>
      <vt:lpstr>RandomData!Print_Titles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FTA Drug &amp; Alcohol Program - Random Testing Log</dc:title>
  <dc:subject/>
  <dc:creator>Joseph Lofgren</dc:creator>
  <cp:keywords>D&amp;A; FTA; Part 655</cp:keywords>
  <dc:description/>
  <cp:lastModifiedBy>Shanahan, Felicity (Volpe)</cp:lastModifiedBy>
  <cp:lastPrinted>2005-10-20T16:23:13Z</cp:lastPrinted>
  <dcterms:created xsi:type="dcterms:W3CDTF">2005-10-20T14:12:59Z</dcterms:created>
  <dcterms:modified xsi:type="dcterms:W3CDTF">2026-04-08T12:17:26Z</dcterms:modified>
  <cp:category>Drug &amp; Alcohol</cp:category>
</cp:coreProperties>
</file>